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040-99999</t>
        </is>
      </c>
    </row>
    <row r="4">
      <c r="A4" s="3" t="inlineStr">
        <is>
          <t>Dirección</t>
        </is>
      </c>
      <c r="B4" s="2" t="inlineStr"/>
    </row>
    <row r="5">
      <c r="A5" s="3" t="inlineStr">
        <is>
          <t>Ciudad</t>
        </is>
      </c>
      <c r="B5" s="2" t="inlineStr">
        <is>
          <t>BARRANQUILLA</t>
        </is>
      </c>
    </row>
    <row r="6">
      <c r="A6" s="3" t="inlineStr">
        <is>
          <t>Barrio</t>
        </is>
      </c>
      <c r="B6" s="2" t="inlineStr">
        <is>
          <t>EL PRADO</t>
        </is>
      </c>
    </row>
    <row r="7">
      <c r="A7" s="3" t="inlineStr">
        <is>
          <t>Tipo de inmueble</t>
        </is>
      </c>
      <c r="B7" s="2" t="inlineStr">
        <is>
          <t>LOTE</t>
        </is>
      </c>
    </row>
    <row r="8">
      <c r="A8" s="3" t="inlineStr">
        <is>
          <t>Área privada (m²)</t>
        </is>
      </c>
      <c r="B8" s="2" t="n">
        <v>1506</v>
      </c>
    </row>
    <row r="9">
      <c r="A9" s="3" t="inlineStr">
        <is>
          <t>Área construida (m²)</t>
        </is>
      </c>
      <c r="B9" s="2" t="n"/>
    </row>
    <row r="10">
      <c r="A10" s="3" t="inlineStr">
        <is>
          <t>Piso</t>
        </is>
      </c>
      <c r="B10" s="2" t="n"/>
    </row>
    <row r="11">
      <c r="A11" s="3" t="inlineStr">
        <is>
          <t>Pisos del edificio</t>
        </is>
      </c>
      <c r="B11" s="2" t="n"/>
    </row>
    <row r="12">
      <c r="A12" s="3" t="inlineStr">
        <is>
          <t>Habitaciones</t>
        </is>
      </c>
      <c r="B12" s="2" t="n"/>
    </row>
    <row r="13">
      <c r="A13" s="3" t="inlineStr">
        <is>
          <t>Baños</t>
        </is>
      </c>
      <c r="B13" s="2" t="n"/>
    </row>
    <row r="14">
      <c r="A14" s="3" t="inlineStr">
        <is>
          <t>Estrato</t>
        </is>
      </c>
      <c r="B14" s="2" t="n">
        <v>5</v>
      </c>
    </row>
    <row r="15">
      <c r="A15" s="3" t="inlineStr">
        <is>
          <t>Antigüedad (años)</t>
        </is>
      </c>
      <c r="B15" s="2" t="n">
        <v>63</v>
      </c>
    </row>
    <row r="16">
      <c r="A16" s="3" t="inlineStr">
        <is>
          <t>Vida útil (años)</t>
        </is>
      </c>
      <c r="B16" s="2" t="n">
        <v>100</v>
      </c>
    </row>
    <row r="17">
      <c r="A17" s="3" t="inlineStr">
        <is>
          <t>Estado de conservación</t>
        </is>
      </c>
      <c r="B17" s="2" t="inlineStr">
        <is>
          <t>Usado</t>
        </is>
      </c>
    </row>
    <row r="18">
      <c r="A18" s="3" t="inlineStr">
        <is>
          <t>Propietario actual</t>
        </is>
      </c>
      <c r="B18" s="2" t="inlineStr"/>
    </row>
    <row r="19">
      <c r="A19" s="3" t="inlineStr">
        <is>
          <t>Código catastral</t>
        </is>
      </c>
      <c r="B19" s="2" t="inlineStr"/>
    </row>
    <row r="20">
      <c r="A20" s="3" t="inlineStr">
        <is>
          <t>NUPRE</t>
        </is>
      </c>
      <c r="B20" s="2" t="n"/>
    </row>
    <row r="21">
      <c r="A21" s="3" t="inlineStr">
        <is>
          <t>Estado del folio</t>
        </is>
      </c>
      <c r="B21" s="2" t="inlineStr"/>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EL PRADO</t>
        </is>
      </c>
      <c r="C3" s="6" t="n">
        <v>1500</v>
      </c>
      <c r="D3" s="7" t="n">
        <v>4500000000</v>
      </c>
      <c r="E3" s="7">
        <f>IF(C3=0,0,D3/C3)</f>
        <v/>
      </c>
      <c r="F3" s="8" t="n">
        <v>1</v>
      </c>
      <c r="G3" s="7">
        <f>E3*F3</f>
        <v/>
      </c>
      <c r="H3" s="8" t="n">
        <v>0.7</v>
      </c>
      <c r="I3" s="5" t="n"/>
      <c r="J3" s="5" t="n"/>
      <c r="K3" s="5" t="n"/>
      <c r="L3" s="9">
        <f>HYPERLINK("https://x","🔗 Ver")</f>
        <v/>
      </c>
      <c r="M3" s="5" t="inlineStr">
        <is>
          <t>Sí</t>
        </is>
      </c>
    </row>
    <row r="4">
      <c r="A4" s="5" t="inlineStr">
        <is>
          <t>fincaraiz</t>
        </is>
      </c>
      <c r="B4" s="5" t="inlineStr">
        <is>
          <t>EL PRADO</t>
        </is>
      </c>
      <c r="C4" s="6" t="n">
        <v>1510</v>
      </c>
      <c r="D4" s="7" t="n">
        <v>4530000000</v>
      </c>
      <c r="E4" s="7">
        <f>IF(C4=0,0,D4/C4)</f>
        <v/>
      </c>
      <c r="F4" s="8" t="n">
        <v>1</v>
      </c>
      <c r="G4" s="7">
        <f>E4*F4</f>
        <v/>
      </c>
      <c r="H4" s="8" t="n">
        <v>0.7</v>
      </c>
      <c r="I4" s="5" t="n"/>
      <c r="J4" s="5" t="n"/>
      <c r="K4" s="5" t="n"/>
      <c r="L4" s="9">
        <f>HYPERLINK("https://y","🔗 Ver")</f>
        <v/>
      </c>
      <c r="M4" s="5" t="inlineStr">
        <is>
          <t>Sí</t>
        </is>
      </c>
    </row>
    <row r="5">
      <c r="A5" s="2" t="n"/>
      <c r="B5" s="2" t="n"/>
      <c r="C5" s="2" t="n"/>
      <c r="D5" s="2" t="n"/>
      <c r="E5" s="2" t="n"/>
      <c r="F5" s="2" t="n"/>
      <c r="G5" s="2" t="n"/>
      <c r="H5" s="2" t="n"/>
      <c r="I5" s="2" t="n"/>
      <c r="J5" s="2" t="n"/>
      <c r="K5" s="2" t="n"/>
      <c r="L5" s="2" t="n"/>
      <c r="M5" s="2" t="n"/>
    </row>
    <row r="6">
      <c r="A6" s="1" t="inlineStr">
        <is>
          <t>COMPARABLES DE ARRIENDO</t>
        </is>
      </c>
      <c r="B6" s="2" t="n"/>
      <c r="C6" s="2" t="n"/>
      <c r="D6" s="2" t="n"/>
      <c r="E6" s="2" t="n"/>
      <c r="F6" s="2" t="n"/>
      <c r="G6" s="2" t="n"/>
      <c r="H6" s="2" t="n"/>
      <c r="I6" s="2" t="n"/>
      <c r="J6" s="2" t="n"/>
      <c r="K6" s="2" t="n"/>
      <c r="L6" s="2" t="n"/>
      <c r="M6" s="2" t="n"/>
    </row>
    <row r="7">
      <c r="A7" s="4" t="inlineStr">
        <is>
          <t>Portal</t>
        </is>
      </c>
      <c r="B7" s="4" t="inlineStr">
        <is>
          <t>Barrio</t>
        </is>
      </c>
      <c r="C7" s="4" t="inlineStr">
        <is>
          <t>Área m²</t>
        </is>
      </c>
      <c r="D7" s="4" t="inlineStr">
        <is>
          <t>Precio (COP)</t>
        </is>
      </c>
      <c r="E7" s="4" t="inlineStr">
        <is>
          <t>Precio/m²</t>
        </is>
      </c>
      <c r="F7" s="4" t="inlineStr">
        <is>
          <t>Factor homog.</t>
        </is>
      </c>
      <c r="G7" s="4" t="inlineStr">
        <is>
          <t>Precio/m² homog.</t>
        </is>
      </c>
      <c r="H7" s="4" t="inlineStr">
        <is>
          <t>Peso fuente</t>
        </is>
      </c>
      <c r="I7" s="4" t="inlineStr">
        <is>
          <t>Hab</t>
        </is>
      </c>
      <c r="J7" s="4" t="inlineStr">
        <is>
          <t>Baños</t>
        </is>
      </c>
      <c r="K7" s="4" t="inlineStr">
        <is>
          <t>Estrato</t>
        </is>
      </c>
      <c r="L7" s="4" t="inlineStr">
        <is>
          <t>Enlace</t>
        </is>
      </c>
      <c r="M7" s="4" t="inlineStr">
        <is>
          <t>INCLUIR EN ACM</t>
        </is>
      </c>
    </row>
  </sheetData>
  <conditionalFormatting sqref="G3:G4">
    <cfRule type="expression" priority="1" dxfId="0">
      <formula>ABS(G3-AVERAGE($G$3:$G$4))&gt;2*STDEV($G$3:$G$4)</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COUNTIF(COMPARABLES!M3:M4,"Sí")</f>
        <v/>
      </c>
    </row>
    <row r="3">
      <c r="A3" s="3" t="inlineStr">
        <is>
          <t>Promedio ponderado /m² (vivo)</t>
        </is>
      </c>
      <c r="B3" s="10">
        <f>IFERROR(SUMPRODUCT((COMPARABLES!M3:M4="Sí")*COMPARABLES!H3:H4*COMPARABLES!G3:G4)/SUMPRODUCT((COMPARABLES!M3:M4="Sí")*COMPARABLES!H3:H4),0)</f>
        <v/>
      </c>
    </row>
    <row r="4">
      <c r="A4" s="3" t="inlineStr">
        <is>
          <t>Promedio sin ponderar /m² (verif.)</t>
        </is>
      </c>
      <c r="B4" s="10">
        <f>IFERROR(AVERAGEIF(COMPARABLES!M3:M4,"Sí",COMPARABLES!G3:G4),0)</f>
        <v/>
      </c>
    </row>
    <row r="5">
      <c r="A5" s="3" t="inlineStr">
        <is>
          <t>CV ponderado (%) — cálculo ACM</t>
        </is>
      </c>
      <c r="B5" s="11" t="n">
        <v>0</v>
      </c>
    </row>
    <row r="6">
      <c r="A6" s="3" t="inlineStr">
        <is>
          <t>Precio/m² adoptado</t>
        </is>
      </c>
      <c r="B6" s="10">
        <f>B3</f>
        <v/>
      </c>
    </row>
    <row r="7">
      <c r="A7" s="3" t="inlineStr">
        <is>
          <t>Área del sujeto (m²)</t>
        </is>
      </c>
      <c r="B7" s="11" t="n">
        <v>1506</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COUNTIF(COMPARABLES!M8:M8,"Sí")</f>
        <v/>
      </c>
    </row>
    <row r="12">
      <c r="A12" s="3" t="inlineStr">
        <is>
          <t>Promedio ponderado /m² (vivo)</t>
        </is>
      </c>
      <c r="B12" s="10">
        <f>IFERROR(SUMPRODUCT((COMPARABLES!M8:M8="Sí")*COMPARABLES!H8:H8*COMPARABLES!G8:G8)/SUMPRODUCT((COMPARABLES!M8:M8="Sí")*COMPARABLES!H8:H8),0)</f>
        <v/>
      </c>
    </row>
    <row r="13">
      <c r="A13" s="3" t="inlineStr">
        <is>
          <t>Promedio sin ponderar /m² (verif.)</t>
        </is>
      </c>
      <c r="B13" s="10">
        <f>IFERROR(AVERAGEIF(COMPARABLES!M8:M8,"Sí",COMPARABLES!G8:G8),0)</f>
        <v/>
      </c>
    </row>
    <row r="14">
      <c r="A14" s="3" t="inlineStr">
        <is>
          <t>CV ponderado (%) — cálculo ACM</t>
        </is>
      </c>
      <c r="B14" s="11" t="n">
        <v>0</v>
      </c>
    </row>
    <row r="15">
      <c r="A15" s="3" t="inlineStr">
        <is>
          <t>Precio/m² adoptado</t>
        </is>
      </c>
      <c r="B15" s="10">
        <f>B12</f>
        <v/>
      </c>
    </row>
    <row r="16">
      <c r="A16" s="3" t="inlineStr">
        <is>
          <t>Área del sujeto (m²)</t>
        </is>
      </c>
      <c r="B16" s="11" t="n">
        <v>1506</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63</v>
      </c>
    </row>
    <row r="4">
      <c r="A4" s="3" t="inlineStr">
        <is>
          <t>Vida útil (años)</t>
        </is>
      </c>
      <c r="B4" s="2" t="n">
        <v>100</v>
      </c>
    </row>
    <row r="5">
      <c r="A5" s="3" t="inlineStr">
        <is>
          <t>Precio/m² a nuevo (depreciado)</t>
        </is>
      </c>
      <c r="B5" s="10" t="n">
        <v>0</v>
      </c>
    </row>
    <row r="6">
      <c r="A6" s="3" t="inlineStr">
        <is>
          <t>Área (m²)</t>
        </is>
      </c>
      <c r="B6" s="11" t="n">
        <v>1506</v>
      </c>
    </row>
    <row r="7">
      <c r="A7" s="3" t="inlineStr">
        <is>
          <t>Valor por costo de reposición</t>
        </is>
      </c>
      <c r="B7" s="10" t="n">
        <v>0</v>
      </c>
    </row>
    <row r="8">
      <c r="A8" s="3" t="inlineStr">
        <is>
          <t>% terreno</t>
        </is>
      </c>
      <c r="B8" s="11" t="n">
        <v>0</v>
      </c>
    </row>
    <row r="9">
      <c r="A9" s="3" t="inlineStr">
        <is>
          <t>% construcción</t>
        </is>
      </c>
      <c r="B9" s="11"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CUATRO MIL QUINIENTOS DIECIOCHO MILLONES PESOS MONEDA CORRIENTE</t>
        </is>
      </c>
    </row>
    <row r="5">
      <c r="A5" s="3" t="inlineStr">
        <is>
          <t>CANON MENSUAL DE ARRIENDO (vivo)</t>
        </is>
      </c>
      <c r="B5" s="10">
        <f>'ACM ANÁLISIS'!B17</f>
        <v/>
      </c>
    </row>
    <row r="6">
      <c r="A6" s="3" t="inlineStr">
        <is>
          <t>Canon en letras (cálculo inicial)</t>
        </is>
      </c>
      <c r="B6" s="2" t="inlineStr"/>
    </row>
    <row r="7">
      <c r="A7" s="3" t="inlineStr">
        <is>
          <t>Cap rate mensual (%)</t>
        </is>
      </c>
      <c r="B7" s="11">
        <f>IFERROR(B5/B3*100,0)</f>
        <v/>
      </c>
    </row>
    <row r="8">
      <c r="A8" s="3" t="inlineStr">
        <is>
          <t>Cap rate anual (%)</t>
        </is>
      </c>
      <c r="B8" s="11">
        <f>IFERROR(B5/B3*1200,0)</f>
        <v/>
      </c>
    </row>
    <row r="9">
      <c r="A9" s="3" t="inlineStr">
        <is>
          <t>Capitalización de rentas (Art. 2)</t>
        </is>
      </c>
      <c r="B9" s="10" t="n">
        <v>0</v>
      </c>
    </row>
    <row r="10">
      <c r="A10" s="3" t="inlineStr">
        <is>
          <t>Costo de reposición (Art. 3)</t>
        </is>
      </c>
      <c r="B10" s="10" t="n">
        <v>0</v>
      </c>
    </row>
    <row r="11">
      <c r="A11" s="3" t="inlineStr">
        <is>
          <t>Asimetría venta / CV homogéneo</t>
        </is>
      </c>
      <c r="B11" s="2" t="inlineStr">
        <is>
          <t>0.0 / sí</t>
        </is>
      </c>
    </row>
    <row r="12">
      <c r="A12" s="3" t="inlineStr">
        <is>
          <t>Período de mercadeo</t>
        </is>
      </c>
      <c r="B12" s="2" t="inlineStr">
        <is>
          <t>3 a 6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tabla curada de sectores (barrio n=0, pool=0)</t>
        </is>
      </c>
    </row>
    <row r="16">
      <c r="A16" s="3" t="inlineStr">
        <is>
          <t>Mezcla de fuentes (venta)</t>
        </is>
      </c>
      <c r="B16" s="2" t="inlineStr">
        <is>
          <t>fincaraiz: 2</t>
        </is>
      </c>
    </row>
    <row r="17">
      <c r="A17" s="3" t="inlineStr">
        <is>
          <t>Confianza venta / arriendo</t>
        </is>
      </c>
      <c r="B17" s="2" t="inlineStr">
        <is>
          <t>baja / baja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2 comparable(s) sin antigüedad publicada: se supuso una antigüedad típica de mercado (~20 años) para depreciar el inmueble del sujeto (63 años) frente a ellos (Fitto-Corvini).</t>
        </is>
      </c>
      <c r="B34" s="2" t="n"/>
    </row>
    <row r="35">
      <c r="A35" s="2" t="inlineStr">
        <is>
          <t>• Comparables de arriendo insuficientes (0).</t>
        </is>
      </c>
      <c r="B35" s="2" t="n"/>
    </row>
    <row r="36">
      <c r="A36" s="2" t="inlineStr">
        <is>
          <t>• Sin valor a nuevo por m² para el tipo/estrato; se omite costo de reposición.</t>
        </is>
      </c>
      <c r="B36"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2026-06-01T17:49:35Z</dcterms:created>
  <dcterms:modified xmlns:dcterms="http://purl.org/dc/terms/" xmlns:xsi="http://www.w3.org/2001/XMLSchema-instance" xsi:type="dcterms:W3CDTF">2026-06-01T17:49:35Z</dcterms:modified>
</cp:coreProperties>
</file>