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040-214742</t>
        </is>
      </c>
    </row>
    <row r="4">
      <c r="A4" s="3" t="inlineStr">
        <is>
          <t>Dirección</t>
        </is>
      </c>
      <c r="B4" s="2" t="inlineStr">
        <is>
          <t>KR 44 # 85 - 65</t>
        </is>
      </c>
    </row>
    <row r="5">
      <c r="A5" s="3" t="inlineStr">
        <is>
          <t>Ciudad</t>
        </is>
      </c>
      <c r="B5" s="2" t="inlineStr">
        <is>
          <t>BARRANQUILLA</t>
        </is>
      </c>
    </row>
    <row r="6">
      <c r="A6" s="3" t="inlineStr">
        <is>
          <t>Barrio</t>
        </is>
      </c>
      <c r="B6" s="2" t="inlineStr">
        <is>
          <t>La campiña</t>
        </is>
      </c>
    </row>
    <row r="7">
      <c r="A7" s="3" t="inlineStr">
        <is>
          <t>Tipo de inmueble</t>
        </is>
      </c>
      <c r="B7" s="2" t="inlineStr">
        <is>
          <t>CASA</t>
        </is>
      </c>
    </row>
    <row r="8">
      <c r="A8" s="3" t="inlineStr">
        <is>
          <t>Área privada (m²)</t>
        </is>
      </c>
      <c r="B8" s="2" t="n"/>
    </row>
    <row r="9">
      <c r="A9" s="3" t="inlineStr">
        <is>
          <t>Área construida (m²)</t>
        </is>
      </c>
      <c r="B9" s="2" t="n">
        <v>301</v>
      </c>
    </row>
    <row r="10">
      <c r="A10" s="3" t="inlineStr">
        <is>
          <t>Piso</t>
        </is>
      </c>
      <c r="B10" s="2" t="n"/>
    </row>
    <row r="11">
      <c r="A11" s="3" t="inlineStr">
        <is>
          <t>Pisos del edificio</t>
        </is>
      </c>
      <c r="B11" s="2" t="n"/>
    </row>
    <row r="12">
      <c r="A12" s="3" t="inlineStr">
        <is>
          <t>Habitaciones</t>
        </is>
      </c>
      <c r="B12" s="2" t="n"/>
    </row>
    <row r="13">
      <c r="A13" s="3" t="inlineStr">
        <is>
          <t>Baños</t>
        </is>
      </c>
      <c r="B13" s="2" t="n"/>
    </row>
    <row r="14">
      <c r="A14" s="3" t="inlineStr">
        <is>
          <t>Estrato</t>
        </is>
      </c>
      <c r="B14" s="2" t="n">
        <v>5</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is>
          <t>HERRERA CARREÑO ELI VIVIANA</t>
        </is>
      </c>
    </row>
    <row r="19">
      <c r="A19" s="3" t="inlineStr">
        <is>
          <t>Código catastral</t>
        </is>
      </c>
      <c r="B19" s="2" t="inlineStr">
        <is>
          <t>080010103000003030019000000000</t>
        </is>
      </c>
    </row>
    <row r="20">
      <c r="A20" s="3" t="inlineStr">
        <is>
          <t>NUPRE</t>
        </is>
      </c>
      <c r="B20" s="2" t="inlineStr">
        <is>
          <t>AFT0038FFOA</t>
        </is>
      </c>
    </row>
    <row r="21">
      <c r="A21" s="3" t="inlineStr">
        <is>
          <t>Estado del folio</t>
        </is>
      </c>
      <c r="B21" s="2" t="inlineStr">
        <is>
          <t>ACTIVO</t>
        </is>
      </c>
    </row>
    <row r="22">
      <c r="A22" s="3" t="inlineStr">
        <is>
          <t>Gravámenes activos</t>
        </is>
      </c>
      <c r="B22" s="2" t="inlineStr">
        <is>
          <t>HIPOTECA (anot. 002, 27-07-1962)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metrocuadrado</t>
        </is>
      </c>
      <c r="B3" s="5" t="inlineStr">
        <is>
          <t>La campiña</t>
        </is>
      </c>
      <c r="C3" s="6" t="n">
        <v>300</v>
      </c>
      <c r="D3" s="7" t="n">
        <v>895000000</v>
      </c>
      <c r="E3" s="7">
        <f>IF(C3=0,0,D3/C3)</f>
        <v/>
      </c>
      <c r="F3" s="8" t="n">
        <v>0.946004</v>
      </c>
      <c r="G3" s="7">
        <f>E3*F3</f>
        <v/>
      </c>
      <c r="H3" s="8" t="n">
        <v>0.68</v>
      </c>
      <c r="I3" s="5" t="n">
        <v>4</v>
      </c>
      <c r="J3" s="5" t="n">
        <v>3</v>
      </c>
      <c r="K3" s="5" t="n"/>
      <c r="L3" s="9">
        <f>HYPERLINK("https://www.metrocuadrado.com/inmueble/venta-casa-barranquilla-las-delicias-4-habitaciones-3-banos-1-garajes/22333-M6565213","🔗 Ver")</f>
        <v/>
      </c>
      <c r="M3" s="5" t="inlineStr">
        <is>
          <t>Sí</t>
        </is>
      </c>
    </row>
    <row r="4">
      <c r="A4" s="5" t="inlineStr">
        <is>
          <t>ciencuadras</t>
        </is>
      </c>
      <c r="B4" s="5" t="inlineStr">
        <is>
          <t>ALTOS DEL PRADO</t>
        </is>
      </c>
      <c r="C4" s="6" t="n">
        <v>300</v>
      </c>
      <c r="D4" s="7" t="n">
        <v>664350000</v>
      </c>
      <c r="E4" s="7">
        <f>IF(C4=0,0,D4/C4)</f>
        <v/>
      </c>
      <c r="F4" s="8" t="n">
        <v>0.946004</v>
      </c>
      <c r="G4" s="7">
        <f>E4*F4</f>
        <v/>
      </c>
      <c r="H4" s="8" t="n">
        <v>0.5600000000000001</v>
      </c>
      <c r="I4" s="5" t="n">
        <v>3</v>
      </c>
      <c r="J4" s="5" t="n">
        <v>2</v>
      </c>
      <c r="K4" s="5" t="n"/>
      <c r="L4" s="9">
        <f>HYPERLINK("https://www.ciencuadras.com/inmueble/casa-en-venta-en-altos-del-prado-barranquilla-3786904","🔗 Ver")</f>
        <v/>
      </c>
      <c r="M4" s="5" t="inlineStr">
        <is>
          <t>Sí</t>
        </is>
      </c>
    </row>
    <row r="5">
      <c r="A5" s="5" t="inlineStr">
        <is>
          <t>ciencuadras</t>
        </is>
      </c>
      <c r="B5" s="5" t="inlineStr">
        <is>
          <t>ALTOS DEL PRADO</t>
        </is>
      </c>
      <c r="C5" s="6" t="n">
        <v>300</v>
      </c>
      <c r="D5" s="7" t="n">
        <v>580000000</v>
      </c>
      <c r="E5" s="7">
        <f>IF(C5=0,0,D5/C5)</f>
        <v/>
      </c>
      <c r="F5" s="8" t="n">
        <v>0.946004</v>
      </c>
      <c r="G5" s="7">
        <f>E5*F5</f>
        <v/>
      </c>
      <c r="H5" s="8" t="n">
        <v>0.5600000000000001</v>
      </c>
      <c r="I5" s="5" t="n">
        <v>3</v>
      </c>
      <c r="J5" s="5" t="n">
        <v>1</v>
      </c>
      <c r="K5" s="5" t="n"/>
      <c r="L5" s="9">
        <f>HYPERLINK("https://www.ciencuadras.com/inmueble/casa-en-venta-en-altos-del-prado-barranquilla-3789012","🔗 Ver")</f>
        <v/>
      </c>
      <c r="M5" s="5" t="inlineStr">
        <is>
          <t>Sí</t>
        </is>
      </c>
    </row>
    <row r="6">
      <c r="A6" s="2" t="n"/>
      <c r="B6" s="2" t="n"/>
      <c r="C6" s="2" t="n"/>
      <c r="D6" s="2" t="n"/>
      <c r="E6" s="2" t="n"/>
      <c r="F6" s="2" t="n"/>
      <c r="G6" s="2" t="n"/>
      <c r="H6" s="2" t="n"/>
      <c r="I6" s="2" t="n"/>
      <c r="J6" s="2" t="n"/>
      <c r="K6" s="2" t="n"/>
      <c r="L6" s="2" t="n"/>
      <c r="M6" s="2" t="n"/>
    </row>
    <row r="7">
      <c r="A7" s="1" t="inlineStr">
        <is>
          <t>COMPARABLES DE ARRIENDO</t>
        </is>
      </c>
      <c r="B7" s="2" t="n"/>
      <c r="C7" s="2" t="n"/>
      <c r="D7" s="2" t="n"/>
      <c r="E7" s="2" t="n"/>
      <c r="F7" s="2" t="n"/>
      <c r="G7" s="2" t="n"/>
      <c r="H7" s="2" t="n"/>
      <c r="I7" s="2" t="n"/>
      <c r="J7" s="2" t="n"/>
      <c r="K7" s="2" t="n"/>
      <c r="L7" s="2" t="n"/>
      <c r="M7" s="2" t="n"/>
    </row>
    <row r="8">
      <c r="A8" s="4" t="inlineStr">
        <is>
          <t>Portal</t>
        </is>
      </c>
      <c r="B8" s="4" t="inlineStr">
        <is>
          <t>Barrio</t>
        </is>
      </c>
      <c r="C8" s="4" t="inlineStr">
        <is>
          <t>Área m²</t>
        </is>
      </c>
      <c r="D8" s="4" t="inlineStr">
        <is>
          <t>Precio (COP)</t>
        </is>
      </c>
      <c r="E8" s="4" t="inlineStr">
        <is>
          <t>Precio/m²</t>
        </is>
      </c>
      <c r="F8" s="4" t="inlineStr">
        <is>
          <t>Factor homog.</t>
        </is>
      </c>
      <c r="G8" s="4" t="inlineStr">
        <is>
          <t>Precio/m² homog.</t>
        </is>
      </c>
      <c r="H8" s="4" t="inlineStr">
        <is>
          <t>Peso fuente</t>
        </is>
      </c>
      <c r="I8" s="4" t="inlineStr">
        <is>
          <t>Hab</t>
        </is>
      </c>
      <c r="J8" s="4" t="inlineStr">
        <is>
          <t>Baños</t>
        </is>
      </c>
      <c r="K8" s="4" t="inlineStr">
        <is>
          <t>Estrato</t>
        </is>
      </c>
      <c r="L8" s="4" t="inlineStr">
        <is>
          <t>Enlace</t>
        </is>
      </c>
      <c r="M8" s="4" t="inlineStr">
        <is>
          <t>INCLUIR EN ACM</t>
        </is>
      </c>
    </row>
    <row r="9">
      <c r="A9" s="5" t="inlineStr">
        <is>
          <t>fincaraiz</t>
        </is>
      </c>
      <c r="B9" s="5" t="inlineStr">
        <is>
          <t>La cumbre</t>
        </is>
      </c>
      <c r="C9" s="6" t="n">
        <v>320</v>
      </c>
      <c r="D9" s="7" t="n">
        <v>14000000</v>
      </c>
      <c r="E9" s="7">
        <f>IF(C9=0,0,D9/C9)</f>
        <v/>
      </c>
      <c r="F9" s="8" t="n">
        <v>0.846287</v>
      </c>
      <c r="G9" s="7">
        <f>E9*F9</f>
        <v/>
      </c>
      <c r="H9" s="8" t="n">
        <v>1</v>
      </c>
      <c r="I9" s="5" t="n">
        <v>6</v>
      </c>
      <c r="J9" s="5" t="n">
        <v>5</v>
      </c>
      <c r="K9" s="5" t="n">
        <v>4</v>
      </c>
      <c r="L9" s="9">
        <f>HYPERLINK("https://www.fincaraiz.com.co/casa-en-arriendo-en-la-cumbre-barranquilla/194108141","🔗 Ver")</f>
        <v/>
      </c>
      <c r="M9" s="5" t="inlineStr">
        <is>
          <t>Sí</t>
        </is>
      </c>
    </row>
    <row r="10">
      <c r="A10" s="5" t="inlineStr">
        <is>
          <t>fincaraiz</t>
        </is>
      </c>
      <c r="B10" s="5" t="inlineStr">
        <is>
          <t>El tabor</t>
        </is>
      </c>
      <c r="C10" s="6" t="n">
        <v>300</v>
      </c>
      <c r="D10" s="7" t="n">
        <v>9000000</v>
      </c>
      <c r="E10" s="7">
        <f>IF(C10=0,0,D10/C10)</f>
        <v/>
      </c>
      <c r="F10" s="8" t="n">
        <v>0.8219379999999999</v>
      </c>
      <c r="G10" s="7">
        <f>E10*F10</f>
        <v/>
      </c>
      <c r="H10" s="8" t="n">
        <v>1</v>
      </c>
      <c r="I10" s="5" t="n">
        <v>3</v>
      </c>
      <c r="J10" s="5" t="n">
        <v>4</v>
      </c>
      <c r="K10" s="5" t="n">
        <v>5</v>
      </c>
      <c r="L10" s="9">
        <f>HYPERLINK("https://www.fincaraiz.com.co/casa-en-arriendo-en-el-tabor-barranquilla/193778140","🔗 Ver")</f>
        <v/>
      </c>
      <c r="M10" s="5" t="inlineStr">
        <is>
          <t>Sí</t>
        </is>
      </c>
    </row>
    <row r="11">
      <c r="A11" s="5" t="inlineStr">
        <is>
          <t>fincaraiz</t>
        </is>
      </c>
      <c r="B11" s="5" t="inlineStr">
        <is>
          <t>La campiña</t>
        </is>
      </c>
      <c r="C11" s="6" t="n">
        <v>300</v>
      </c>
      <c r="D11" s="7" t="n">
        <v>8700000</v>
      </c>
      <c r="E11" s="7">
        <f>IF(C11=0,0,D11/C11)</f>
        <v/>
      </c>
      <c r="F11" s="8" t="n">
        <v>0.83375</v>
      </c>
      <c r="G11" s="7">
        <f>E11*F11</f>
        <v/>
      </c>
      <c r="H11" s="8" t="n">
        <v>1</v>
      </c>
      <c r="I11" s="5" t="n">
        <v>9</v>
      </c>
      <c r="J11" s="5" t="n">
        <v>4</v>
      </c>
      <c r="K11" s="5" t="n">
        <v>5</v>
      </c>
      <c r="L11" s="9">
        <f>HYPERLINK("https://www.fincaraiz.com.co/casa-en-arriendo-en-la-campiña-barranquilla/194154479","🔗 Ver")</f>
        <v/>
      </c>
      <c r="M11" s="5" t="inlineStr">
        <is>
          <t>Sí</t>
        </is>
      </c>
    </row>
  </sheetData>
  <conditionalFormatting sqref="G3:G5">
    <cfRule type="expression" priority="1" dxfId="0">
      <formula>ABS(G3-AVERAGE($G$3:$G$5))&gt;2*STDEV($G$3:$G$5)</formula>
    </cfRule>
  </conditionalFormatting>
  <conditionalFormatting sqref="G9:G11">
    <cfRule type="expression" priority="2" dxfId="0">
      <formula>ABS(G9-AVERAGE($G$9:$G$11))&gt;2*STDEV($G$9:$G$11)</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COUNTIF(COMPARABLES!M3:M5,"Sí")</f>
        <v/>
      </c>
    </row>
    <row r="3">
      <c r="A3" s="3" t="inlineStr">
        <is>
          <t>Promedio ponderado /m² (vivo)</t>
        </is>
      </c>
      <c r="B3" s="10">
        <f>IFERROR(SUMPRODUCT((COMPARABLES!M3:M5="Sí")*COMPARABLES!H3:H5*COMPARABLES!G3:G5)/SUMPRODUCT((COMPARABLES!M3:M5="Sí")*COMPARABLES!H3:H5),0)</f>
        <v/>
      </c>
    </row>
    <row r="4">
      <c r="A4" s="3" t="inlineStr">
        <is>
          <t>Promedio sin ponderar /m² (verif.)</t>
        </is>
      </c>
      <c r="B4" s="10">
        <f>IFERROR(AVERAGEIF(COMPARABLES!M3:M5,"Sí",COMPARABLES!G3:G5),0)</f>
        <v/>
      </c>
    </row>
    <row r="5">
      <c r="A5" s="3" t="inlineStr">
        <is>
          <t>CV ponderado (%) — cálculo ACM</t>
        </is>
      </c>
      <c r="B5" s="11" t="n">
        <v>23.08</v>
      </c>
    </row>
    <row r="6">
      <c r="A6" s="3" t="inlineStr">
        <is>
          <t>Precio/m² adoptado</t>
        </is>
      </c>
      <c r="B6" s="10">
        <f t="array" ref="B6">MAX(B3,MEDIAN(IF(COMPARABLES!M3:M5="Sí",COMPARABLES!E3:E5)))</f>
        <v/>
      </c>
    </row>
    <row r="7">
      <c r="A7" s="3" t="inlineStr">
        <is>
          <t>Área del sujeto (m²)</t>
        </is>
      </c>
      <c r="B7" s="11" t="n">
        <v>301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COUNTIF(COMPARABLES!M9:M11,"Sí")</f>
        <v/>
      </c>
    </row>
    <row r="12">
      <c r="A12" s="3" t="inlineStr">
        <is>
          <t>Promedio ponderado /m² (vivo)</t>
        </is>
      </c>
      <c r="B12" s="10">
        <f>IFERROR(SUMPRODUCT((COMPARABLES!M9:M11="Sí")*COMPARABLES!H9:H11*COMPARABLES!G9:G11)/SUMPRODUCT((COMPARABLES!M9:M11="Sí")*COMPARABLES!H9:H11),0)</f>
        <v/>
      </c>
    </row>
    <row r="13">
      <c r="A13" s="3" t="inlineStr">
        <is>
          <t>Promedio sin ponderar /m² (verif.)</t>
        </is>
      </c>
      <c r="B13" s="10">
        <f>IFERROR(AVERAGEIF(COMPARABLES!M9:M11,"Sí",COMPARABLES!G9:G11),0)</f>
        <v/>
      </c>
    </row>
    <row r="14">
      <c r="A14" s="3" t="inlineStr">
        <is>
          <t>CV ponderado (%) — cálculo ACM</t>
        </is>
      </c>
      <c r="B14" s="11" t="n">
        <v>25.44</v>
      </c>
    </row>
    <row r="15">
      <c r="A15" s="3" t="inlineStr">
        <is>
          <t>Precio/m² adoptado</t>
        </is>
      </c>
      <c r="B15" s="10">
        <f>B12</f>
        <v/>
      </c>
    </row>
    <row r="16">
      <c r="A16" s="3" t="inlineStr">
        <is>
          <t>Área del sujeto (m²)</t>
        </is>
      </c>
      <c r="B16" s="11" t="n">
        <v>301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2253482.87</v>
      </c>
    </row>
    <row r="6">
      <c r="A6" s="3" t="inlineStr">
        <is>
          <t>Área (m²)</t>
        </is>
      </c>
      <c r="B6" s="11" t="n">
        <v>301</v>
      </c>
    </row>
    <row r="7">
      <c r="A7" s="3" t="inlineStr">
        <is>
          <t>Valor por costo de reposición</t>
        </is>
      </c>
      <c r="B7" s="10" t="n">
        <v>678298343.87</v>
      </c>
    </row>
    <row r="8">
      <c r="A8" s="3" t="inlineStr">
        <is>
          <t>% terreno</t>
        </is>
      </c>
      <c r="B8" s="11" t="n">
        <v>1.46</v>
      </c>
    </row>
    <row r="9">
      <c r="A9" s="3" t="inlineStr">
        <is>
          <t>% construcción</t>
        </is>
      </c>
      <c r="B9" s="11" t="n">
        <v>98.54000000000001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SEISCIENTOS OCHENTA Y OCHO MILLONES TRESCIENTOS SESENTA Y OCHO MIL SETECIENTOS SETENTA Y CUATRO PESOS MONEDA CORRIENTE</t>
        </is>
      </c>
    </row>
    <row r="5">
      <c r="A5" s="3" t="inlineStr">
        <is>
          <t>CANON MENSUAL DE ARRIENDO (vivo)</t>
        </is>
      </c>
      <c r="B5" s="10">
        <f>'ACM ANÁLISIS'!B17</f>
        <v/>
      </c>
    </row>
    <row r="6">
      <c r="A6" s="3" t="inlineStr">
        <is>
          <t>Canon en letras (cálculo inicial)</t>
        </is>
      </c>
      <c r="B6" s="2" t="inlineStr">
        <is>
          <t>OCHO MILLONES SEISCIENTOS CATORCE MIL OCHOCIENTOS DIECISÉIS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1292222347.5</v>
      </c>
    </row>
    <row r="10">
      <c r="A10" s="3" t="inlineStr">
        <is>
          <t>Costo de reposición (Art. 3)</t>
        </is>
      </c>
      <c r="B10" s="10" t="n">
        <v>678298343.87</v>
      </c>
    </row>
    <row r="11">
      <c r="A11" s="2" t="n"/>
      <c r="B11" s="2" t="n"/>
    </row>
    <row r="12">
      <c r="A12" s="1" t="inlineStr">
        <is>
          <t>Precio recomendado (estrategia de venta)</t>
        </is>
      </c>
      <c r="B12" s="2" t="n"/>
    </row>
    <row r="13">
      <c r="A13" s="3" t="inlineStr">
        <is>
          <t>Precio de captación</t>
        </is>
      </c>
      <c r="B13" s="10" t="n">
        <v>1900000000</v>
      </c>
    </row>
    <row r="14">
      <c r="A14" s="3" t="inlineStr">
        <is>
          <t>Precio/m² de captación</t>
        </is>
      </c>
      <c r="B14" s="10" t="n">
        <v>6312292.36</v>
      </c>
    </row>
    <row r="15">
      <c r="A15" s="3" t="inlineStr">
        <is>
          <t>Precio de mercado (valor adoptado)</t>
        </is>
      </c>
      <c r="B15" s="10">
        <f>B3</f>
        <v/>
      </c>
    </row>
    <row r="16">
      <c r="A16" s="3" t="inlineStr">
        <is>
          <t>Promedio /m² ACM</t>
        </is>
      </c>
      <c r="B16" s="10">
        <f>IFERROR(B3/301.0,0)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0.5 / no (&gt;7,5%)</t>
        </is>
      </c>
    </row>
    <row r="22">
      <c r="A22" s="3" t="inlineStr">
        <is>
          <t>Período de mercadeo</t>
        </is>
      </c>
      <c r="B22" s="2" t="inlineStr">
        <is>
          <t>9 a 12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n=14, pool=14)</t>
        </is>
      </c>
    </row>
    <row r="26">
      <c r="A26" s="3" t="inlineStr">
        <is>
          <t>Mezcla de fuentes (venta)</t>
        </is>
      </c>
      <c r="B26" s="2" t="inlineStr">
        <is>
          <t>metrocuadrado: 1, ciencuadras: 2</t>
        </is>
      </c>
    </row>
    <row r="27">
      <c r="A27" s="3" t="inlineStr">
        <is>
          <t>Confianza venta / arriendo</t>
        </is>
      </c>
      <c r="B27" s="2" t="inlineStr">
        <is>
          <t>baja / baja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3 comparable(s) sin antigüedad publicada: se supuso una antigüedad típica de mercado (~20 años) para depreciar el inmueble del sujeto (35 años) frente a ellos (Fitto-Corvini).</t>
        </is>
      </c>
      <c r="B44" s="2" t="n"/>
    </row>
    <row r="45">
      <c r="A45" s="2" t="inlineStr">
        <is>
          <t>• CV de venta = 23.08% &gt; 7,5% (Res. 620/2008, Art. 11): la muestra no es homogénea; se adopta la MEDIA ponderada del conjunto depurado como valor más probable (referencial) y se recomienda reforzar el número de comparables.</t>
        </is>
      </c>
      <c r="B45" s="2" t="n"/>
    </row>
    <row r="46">
      <c r="A46" s="2" t="inlineStr">
        <is>
          <t>• CV de arriendo = 25.44% &gt; 7,5% (Res. 620/2008, Art. 11): la muestra no es homogénea; se adopta la MEDIA ponderada del conjunto depurado como valor más probable (referencial) y se recomienda reforzar el número de comparables.</t>
        </is>
      </c>
      <c r="B46" s="2" t="n"/>
    </row>
    <row r="47">
      <c r="A47" s="2" t="inlineStr">
        <is>
          <t>• Depreciación Fitto-Corvini para estado Bien mantenido: coeficientes parciales del spec; completar con la Resolución 620/2008 antes de uso oficial.</t>
        </is>
      </c>
      <c r="B47" s="2" t="n"/>
    </row>
    <row r="48">
      <c r="A48" s="2" t="inlineStr">
        <is>
          <t>• Cap rate mensual 1.251% fuera del rango sano (0.3%-0.9%); revisar comparables.</t>
        </is>
      </c>
      <c r="B48"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2026-08-27T12:27:14Z</dcterms:created>
  <dcterms:modified xmlns:dcterms="http://purl.org/dc/terms/" xmlns:xsi="http://www.w3.org/2001/XMLSchema-instance" xsi:type="dcterms:W3CDTF">2026-08-27T12:27:14Z</dcterms:modified>
</cp:coreProperties>
</file>